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 firstSheet="5" activeTab="5"/>
  </bookViews>
  <sheets>
    <sheet name="Nível Básico" sheetId="1" r:id="rId1"/>
    <sheet name="Plan2" sheetId="2" r:id="rId2"/>
    <sheet name="Devedores" sheetId="3" r:id="rId3"/>
    <sheet name="Boletim" sheetId="5" r:id="rId4"/>
    <sheet name="Vendas" sheetId="4" r:id="rId5"/>
    <sheet name="Folha Pagamento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4" l="1"/>
  <c r="M8" i="4"/>
  <c r="M15" i="4"/>
  <c r="M5" i="4"/>
  <c r="L6" i="4"/>
  <c r="M6" i="4" s="1"/>
  <c r="L7" i="4"/>
  <c r="L8" i="4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L5" i="4"/>
  <c r="J4" i="5"/>
  <c r="J5" i="5"/>
  <c r="J6" i="5"/>
  <c r="J7" i="5"/>
  <c r="J8" i="5"/>
  <c r="J9" i="5"/>
  <c r="J10" i="5"/>
  <c r="J11" i="5"/>
  <c r="J3" i="5"/>
  <c r="I4" i="5"/>
  <c r="I5" i="5"/>
  <c r="I6" i="5"/>
  <c r="I7" i="5"/>
  <c r="I8" i="5"/>
  <c r="I9" i="5"/>
  <c r="I10" i="5"/>
  <c r="I11" i="5"/>
  <c r="I3" i="5"/>
  <c r="G4" i="5"/>
  <c r="H4" i="5" s="1"/>
  <c r="G5" i="5"/>
  <c r="H5" i="5" s="1"/>
  <c r="G6" i="5"/>
  <c r="H6" i="5" s="1"/>
  <c r="G7" i="5"/>
  <c r="G8" i="5"/>
  <c r="H8" i="5" s="1"/>
  <c r="G9" i="5"/>
  <c r="H9" i="5" s="1"/>
  <c r="G10" i="5"/>
  <c r="H10" i="5" s="1"/>
  <c r="G11" i="5"/>
  <c r="H11" i="5" s="1"/>
  <c r="G3" i="5"/>
  <c r="H3" i="5" s="1"/>
  <c r="H7" i="5"/>
  <c r="M16" i="4" l="1"/>
  <c r="L16" i="4"/>
  <c r="G8" i="3"/>
  <c r="G9" i="3"/>
  <c r="H9" i="3" s="1"/>
  <c r="G10" i="3"/>
  <c r="H10" i="3" s="1"/>
  <c r="G11" i="3"/>
  <c r="G16" i="3"/>
  <c r="G17" i="3"/>
  <c r="H17" i="3" s="1"/>
  <c r="G18" i="3"/>
  <c r="H18" i="3" s="1"/>
  <c r="G19" i="3"/>
  <c r="H19" i="3" s="1"/>
  <c r="B22" i="3"/>
  <c r="H6" i="3"/>
  <c r="H8" i="3"/>
  <c r="F7" i="3"/>
  <c r="F22" i="3" s="1"/>
  <c r="F9" i="3"/>
  <c r="F10" i="3"/>
  <c r="F11" i="3"/>
  <c r="H11" i="3" s="1"/>
  <c r="F12" i="3"/>
  <c r="F13" i="3"/>
  <c r="F14" i="3"/>
  <c r="F15" i="3"/>
  <c r="F16" i="3"/>
  <c r="H16" i="3" s="1"/>
  <c r="F17" i="3"/>
  <c r="F18" i="3"/>
  <c r="F19" i="3"/>
  <c r="F20" i="3"/>
  <c r="F21" i="3"/>
  <c r="E5" i="3"/>
  <c r="G5" i="3" s="1"/>
  <c r="H5" i="3" s="1"/>
  <c r="E6" i="3"/>
  <c r="E7" i="3"/>
  <c r="G7" i="3" s="1"/>
  <c r="H7" i="3" s="1"/>
  <c r="E8" i="3"/>
  <c r="E9" i="3"/>
  <c r="E10" i="3"/>
  <c r="E11" i="3"/>
  <c r="E12" i="3"/>
  <c r="G12" i="3" s="1"/>
  <c r="H12" i="3" s="1"/>
  <c r="E13" i="3"/>
  <c r="G13" i="3" s="1"/>
  <c r="E14" i="3"/>
  <c r="G14" i="3" s="1"/>
  <c r="E15" i="3"/>
  <c r="G15" i="3" s="1"/>
  <c r="H15" i="3" s="1"/>
  <c r="E16" i="3"/>
  <c r="E17" i="3"/>
  <c r="E18" i="3"/>
  <c r="E19" i="3"/>
  <c r="E20" i="3"/>
  <c r="G20" i="3" s="1"/>
  <c r="H20" i="3" s="1"/>
  <c r="E21" i="3"/>
  <c r="G21" i="3" s="1"/>
  <c r="H21" i="3" s="1"/>
  <c r="E4" i="3"/>
  <c r="G4" i="3" s="1"/>
  <c r="E17" i="2"/>
  <c r="E5" i="2"/>
  <c r="E6" i="2"/>
  <c r="E7" i="2"/>
  <c r="E8" i="2"/>
  <c r="E9" i="2"/>
  <c r="E10" i="2"/>
  <c r="E11" i="2"/>
  <c r="E12" i="2"/>
  <c r="E13" i="2"/>
  <c r="E14" i="2"/>
  <c r="E15" i="2"/>
  <c r="E16" i="2"/>
  <c r="E4" i="2"/>
  <c r="C17" i="1"/>
  <c r="H14" i="3" l="1"/>
  <c r="H13" i="3"/>
  <c r="G22" i="3"/>
  <c r="B23" i="3" s="1"/>
  <c r="H4" i="3"/>
  <c r="H22" i="3" s="1"/>
</calcChain>
</file>

<file path=xl/sharedStrings.xml><?xml version="1.0" encoding="utf-8"?>
<sst xmlns="http://schemas.openxmlformats.org/spreadsheetml/2006/main" count="133" uniqueCount="103">
  <si>
    <t>Item</t>
  </si>
  <si>
    <t>Descrição</t>
  </si>
  <si>
    <t>Valor Unitário</t>
  </si>
  <si>
    <t>Creme dental</t>
  </si>
  <si>
    <t>Sabão em pó</t>
  </si>
  <si>
    <t>Detergente</t>
  </si>
  <si>
    <t>Desinfetante</t>
  </si>
  <si>
    <t>Escova dental</t>
  </si>
  <si>
    <t>Fio dental</t>
  </si>
  <si>
    <t>Esponja de aco</t>
  </si>
  <si>
    <t>Flanela</t>
  </si>
  <si>
    <t>Sabão em barra</t>
  </si>
  <si>
    <t>TOTAL</t>
  </si>
  <si>
    <t>Lista de Produtos de limpeza e higiene</t>
  </si>
  <si>
    <t>Papel higiênico</t>
  </si>
  <si>
    <t>Papel toalha</t>
  </si>
  <si>
    <t>Sabonete em barra</t>
  </si>
  <si>
    <t>Sabonete líquido</t>
  </si>
  <si>
    <t>Quantidade</t>
  </si>
  <si>
    <t>Subtotal</t>
  </si>
  <si>
    <t>TOTAL GERAL</t>
  </si>
  <si>
    <t>Nome</t>
  </si>
  <si>
    <t>Suzana Silva</t>
  </si>
  <si>
    <t>Lopes e Silva</t>
  </si>
  <si>
    <t>Carmen Lima</t>
  </si>
  <si>
    <t>Constância Soares</t>
  </si>
  <si>
    <t>Cloves Ribeiro</t>
  </si>
  <si>
    <t>Getrudes Migue</t>
  </si>
  <si>
    <t>Florinda Momoa</t>
  </si>
  <si>
    <t>Benedito Lopes</t>
  </si>
  <si>
    <t>Creuza Moraes</t>
  </si>
  <si>
    <t>Julia Lopes</t>
  </si>
  <si>
    <t>Jemima Carvalho</t>
  </si>
  <si>
    <t>Ribeiro Neves</t>
  </si>
  <si>
    <t>João Henrique</t>
  </si>
  <si>
    <t>Flavia Silva</t>
  </si>
  <si>
    <t>Jurema Alves</t>
  </si>
  <si>
    <t>Carlos Alberto</t>
  </si>
  <si>
    <t>Junior Capacete</t>
  </si>
  <si>
    <t>Maria do Seu Zé</t>
  </si>
  <si>
    <t>Lista de devedores</t>
  </si>
  <si>
    <t>Valor</t>
  </si>
  <si>
    <t>Data Vencimento</t>
  </si>
  <si>
    <t>Data Pagamento</t>
  </si>
  <si>
    <t>Dias Atraso</t>
  </si>
  <si>
    <t>2% Multa</t>
  </si>
  <si>
    <t>15 % Juros</t>
  </si>
  <si>
    <t>Total</t>
  </si>
  <si>
    <t>TOTAIS</t>
  </si>
  <si>
    <t>TOTAL EMPRESTADO</t>
  </si>
  <si>
    <t>TOTAL JUROS + MULTAS</t>
  </si>
  <si>
    <t>Tabela de Comissão de Vendas</t>
  </si>
  <si>
    <t>Preço</t>
  </si>
  <si>
    <t>Vendedor</t>
  </si>
  <si>
    <t>Carlos</t>
  </si>
  <si>
    <t>Julia</t>
  </si>
  <si>
    <t>Rosa</t>
  </si>
  <si>
    <t>William</t>
  </si>
  <si>
    <t>Alberto</t>
  </si>
  <si>
    <t xml:space="preserve">Tabela de Notas </t>
  </si>
  <si>
    <t>Avaliado</t>
  </si>
  <si>
    <t>Nota1</t>
  </si>
  <si>
    <t>Nota2</t>
  </si>
  <si>
    <t>Nota3</t>
  </si>
  <si>
    <t>Nota4</t>
  </si>
  <si>
    <t>Nota5</t>
  </si>
  <si>
    <t>Ronaldo</t>
  </si>
  <si>
    <t>Fiamma</t>
  </si>
  <si>
    <t>Adson</t>
  </si>
  <si>
    <t>Média</t>
  </si>
  <si>
    <t>Resultado</t>
  </si>
  <si>
    <t>Maior nota do Canditado</t>
  </si>
  <si>
    <t>Menor nota do Canditado</t>
  </si>
  <si>
    <t>BÔNUS</t>
  </si>
  <si>
    <t>10 DIAS MÊS DE MAIO DE 2021</t>
  </si>
  <si>
    <t>Total Geral</t>
  </si>
  <si>
    <t>Totais</t>
  </si>
  <si>
    <t>Folha de Pagamento</t>
  </si>
  <si>
    <t>Colaborador</t>
  </si>
  <si>
    <t>Juan Carlos Hiroto</t>
  </si>
  <si>
    <t>Sadalo Imum</t>
  </si>
  <si>
    <t>Carlos Jaom</t>
  </si>
  <si>
    <t>Vera Beatriz</t>
  </si>
  <si>
    <t>Leandro Bitla</t>
  </si>
  <si>
    <t>Judite Liam</t>
  </si>
  <si>
    <t>Alvaro Jean</t>
  </si>
  <si>
    <t>James Carlos</t>
  </si>
  <si>
    <t>Salário Bruto</t>
  </si>
  <si>
    <t>Adicionais</t>
  </si>
  <si>
    <t>Hora Extra</t>
  </si>
  <si>
    <t>Valor Hora</t>
  </si>
  <si>
    <t>Total Hora Extra</t>
  </si>
  <si>
    <t>Descontos</t>
  </si>
  <si>
    <t>Inss 9%</t>
  </si>
  <si>
    <t>Nº filhos</t>
  </si>
  <si>
    <t>Sal. Familia</t>
  </si>
  <si>
    <t>Total Sal. Fam.</t>
  </si>
  <si>
    <t>Vale Trans. 6%</t>
  </si>
  <si>
    <t>Salário Liquido</t>
  </si>
  <si>
    <t>Total Adicionais</t>
  </si>
  <si>
    <t>Total Descontos</t>
  </si>
  <si>
    <t>Percentual inss</t>
  </si>
  <si>
    <t>Percentual Vale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</si>
</sst>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44" fontId="0" fillId="0" borderId="2" xfId="0" applyNumberFormat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/>
    <xf numFmtId="44" fontId="0" fillId="0" borderId="0" xfId="0" applyNumberFormat="1"/>
    <xf numFmtId="0" fontId="4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5" xfId="0" applyFont="1" applyBorder="1"/>
    <xf numFmtId="0" fontId="3" fillId="0" borderId="17" xfId="0" applyFont="1" applyBorder="1"/>
    <xf numFmtId="0" fontId="0" fillId="0" borderId="7" xfId="0" applyBorder="1" applyAlignment="1">
      <alignment vertical="center"/>
    </xf>
    <xf numFmtId="44" fontId="0" fillId="0" borderId="2" xfId="1" applyFont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44" fontId="0" fillId="0" borderId="10" xfId="1" applyFont="1" applyBorder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0" borderId="2" xfId="0" applyNumberFormat="1" applyFont="1" applyBorder="1" applyAlignment="1">
      <alignment vertical="center"/>
    </xf>
    <xf numFmtId="44" fontId="6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44" fontId="6" fillId="0" borderId="10" xfId="0" applyNumberFormat="1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44" fontId="5" fillId="0" borderId="13" xfId="0" applyNumberFormat="1" applyFont="1" applyBorder="1"/>
    <xf numFmtId="44" fontId="5" fillId="0" borderId="14" xfId="0" applyNumberFormat="1" applyFont="1" applyBorder="1"/>
    <xf numFmtId="44" fontId="5" fillId="0" borderId="16" xfId="0" applyNumberFormat="1" applyFont="1" applyBorder="1"/>
    <xf numFmtId="44" fontId="5" fillId="0" borderId="18" xfId="0" applyNumberFormat="1" applyFont="1" applyBorder="1"/>
    <xf numFmtId="0" fontId="2" fillId="4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20" xfId="0" applyFill="1" applyBorder="1"/>
    <xf numFmtId="0" fontId="0" fillId="5" borderId="17" xfId="0" applyFill="1" applyBorder="1"/>
    <xf numFmtId="164" fontId="0" fillId="6" borderId="0" xfId="0" applyNumberFormat="1" applyFill="1" applyBorder="1" applyAlignment="1">
      <alignment horizontal="center"/>
    </xf>
    <xf numFmtId="164" fontId="0" fillId="6" borderId="21" xfId="0" applyNumberForma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9" fillId="5" borderId="0" xfId="0" applyFont="1" applyFill="1" applyBorder="1"/>
    <xf numFmtId="0" fontId="9" fillId="5" borderId="21" xfId="0" applyFont="1" applyFill="1" applyBorder="1"/>
    <xf numFmtId="44" fontId="10" fillId="0" borderId="0" xfId="1" applyFont="1"/>
    <xf numFmtId="0" fontId="3" fillId="0" borderId="2" xfId="0" applyFont="1" applyBorder="1" applyAlignment="1">
      <alignment horizontal="center"/>
    </xf>
    <xf numFmtId="44" fontId="10" fillId="0" borderId="2" xfId="1" applyFont="1" applyBorder="1"/>
    <xf numFmtId="0" fontId="11" fillId="0" borderId="0" xfId="0" applyFont="1"/>
    <xf numFmtId="44" fontId="5" fillId="0" borderId="2" xfId="0" applyNumberFormat="1" applyFont="1" applyBorder="1"/>
    <xf numFmtId="44" fontId="5" fillId="0" borderId="2" xfId="1" applyFont="1" applyBorder="1" applyAlignment="1">
      <alignment horizontal="center"/>
    </xf>
    <xf numFmtId="44" fontId="6" fillId="0" borderId="2" xfId="0" applyNumberFormat="1" applyFont="1" applyBorder="1"/>
    <xf numFmtId="0" fontId="2" fillId="7" borderId="2" xfId="0" applyFont="1" applyFill="1" applyBorder="1"/>
    <xf numFmtId="0" fontId="2" fillId="7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4" fontId="5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4" fontId="6" fillId="0" borderId="0" xfId="1" applyFont="1" applyFill="1" applyBorder="1"/>
    <xf numFmtId="0" fontId="6" fillId="0" borderId="0" xfId="1" applyNumberFormat="1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4" fontId="6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9" fontId="6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5" fillId="0" borderId="0" xfId="1" applyNumberFormat="1" applyFont="1" applyFill="1" applyBorder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J16" sqref="J16"/>
    </sheetView>
  </sheetViews>
  <sheetFormatPr defaultRowHeight="15" x14ac:dyDescent="0.25"/>
  <cols>
    <col min="2" max="2" width="23" customWidth="1"/>
    <col min="3" max="3" width="20.28515625" customWidth="1"/>
  </cols>
  <sheetData>
    <row r="1" spans="1:3" ht="15.75" thickBot="1" x14ac:dyDescent="0.3">
      <c r="A1" s="74" t="s">
        <v>13</v>
      </c>
      <c r="B1" s="74"/>
      <c r="C1" s="74"/>
    </row>
    <row r="2" spans="1:3" ht="15.75" thickTop="1" x14ac:dyDescent="0.25"/>
    <row r="3" spans="1:3" x14ac:dyDescent="0.25">
      <c r="A3" s="7" t="s">
        <v>0</v>
      </c>
      <c r="B3" s="7" t="s">
        <v>1</v>
      </c>
      <c r="C3" s="7" t="s">
        <v>2</v>
      </c>
    </row>
    <row r="4" spans="1:3" x14ac:dyDescent="0.25">
      <c r="A4" s="3">
        <v>1</v>
      </c>
      <c r="B4" s="4" t="s">
        <v>3</v>
      </c>
      <c r="C4" s="5">
        <v>4.9000000000000004</v>
      </c>
    </row>
    <row r="5" spans="1:3" x14ac:dyDescent="0.25">
      <c r="A5" s="3">
        <v>2</v>
      </c>
      <c r="B5" s="4" t="s">
        <v>4</v>
      </c>
      <c r="C5" s="5">
        <v>4.95</v>
      </c>
    </row>
    <row r="6" spans="1:3" x14ac:dyDescent="0.25">
      <c r="A6" s="3">
        <v>3</v>
      </c>
      <c r="B6" s="4" t="s">
        <v>11</v>
      </c>
      <c r="C6" s="5">
        <v>5</v>
      </c>
    </row>
    <row r="7" spans="1:3" x14ac:dyDescent="0.25">
      <c r="A7" s="3">
        <v>4</v>
      </c>
      <c r="B7" s="4" t="s">
        <v>5</v>
      </c>
      <c r="C7" s="5">
        <v>1.35</v>
      </c>
    </row>
    <row r="8" spans="1:3" x14ac:dyDescent="0.25">
      <c r="A8" s="3">
        <v>5</v>
      </c>
      <c r="B8" s="4" t="s">
        <v>6</v>
      </c>
      <c r="C8" s="5">
        <v>7.99</v>
      </c>
    </row>
    <row r="9" spans="1:3" x14ac:dyDescent="0.25">
      <c r="A9" s="3">
        <v>6</v>
      </c>
      <c r="B9" s="4" t="s">
        <v>7</v>
      </c>
      <c r="C9" s="5">
        <v>4.5</v>
      </c>
    </row>
    <row r="10" spans="1:3" x14ac:dyDescent="0.25">
      <c r="A10" s="3">
        <v>7</v>
      </c>
      <c r="B10" s="4" t="s">
        <v>8</v>
      </c>
      <c r="C10" s="5">
        <v>4.3</v>
      </c>
    </row>
    <row r="11" spans="1:3" x14ac:dyDescent="0.25">
      <c r="A11" s="3">
        <v>8</v>
      </c>
      <c r="B11" s="4" t="s">
        <v>9</v>
      </c>
      <c r="C11" s="5">
        <v>2</v>
      </c>
    </row>
    <row r="12" spans="1:3" x14ac:dyDescent="0.25">
      <c r="A12" s="3">
        <v>9</v>
      </c>
      <c r="B12" s="4" t="s">
        <v>10</v>
      </c>
      <c r="C12" s="5">
        <v>5</v>
      </c>
    </row>
    <row r="13" spans="1:3" x14ac:dyDescent="0.25">
      <c r="A13" s="3">
        <v>10</v>
      </c>
      <c r="B13" s="4" t="s">
        <v>14</v>
      </c>
      <c r="C13" s="5">
        <v>5.6</v>
      </c>
    </row>
    <row r="14" spans="1:3" x14ac:dyDescent="0.25">
      <c r="A14" s="3">
        <v>11</v>
      </c>
      <c r="B14" s="4" t="s">
        <v>15</v>
      </c>
      <c r="C14" s="5">
        <v>3</v>
      </c>
    </row>
    <row r="15" spans="1:3" x14ac:dyDescent="0.25">
      <c r="A15" s="3">
        <v>12</v>
      </c>
      <c r="B15" s="4" t="s">
        <v>16</v>
      </c>
      <c r="C15" s="5">
        <v>0.89</v>
      </c>
    </row>
    <row r="16" spans="1:3" x14ac:dyDescent="0.25">
      <c r="A16" s="3">
        <v>13</v>
      </c>
      <c r="B16" s="4" t="s">
        <v>17</v>
      </c>
      <c r="C16" s="5">
        <v>6.7</v>
      </c>
    </row>
    <row r="17" spans="1:3" x14ac:dyDescent="0.25">
      <c r="A17" s="4"/>
      <c r="B17" s="8" t="s">
        <v>12</v>
      </c>
      <c r="C17" s="6">
        <f>SUM(C4:C16)</f>
        <v>56.180000000000007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17" sqref="G17"/>
    </sheetView>
  </sheetViews>
  <sheetFormatPr defaultRowHeight="15" x14ac:dyDescent="0.25"/>
  <cols>
    <col min="2" max="2" width="23" customWidth="1"/>
    <col min="3" max="3" width="11.42578125" bestFit="1" customWidth="1"/>
    <col min="4" max="4" width="13.5703125" bestFit="1" customWidth="1"/>
    <col min="5" max="5" width="12.140625" bestFit="1" customWidth="1"/>
  </cols>
  <sheetData>
    <row r="1" spans="1:5" ht="15.75" thickBot="1" x14ac:dyDescent="0.3">
      <c r="A1" s="74" t="s">
        <v>13</v>
      </c>
      <c r="B1" s="74"/>
      <c r="C1" s="74"/>
      <c r="D1" s="74"/>
    </row>
    <row r="2" spans="1:5" ht="15.75" thickTop="1" x14ac:dyDescent="0.25"/>
    <row r="3" spans="1:5" x14ac:dyDescent="0.25">
      <c r="A3" s="7" t="s">
        <v>0</v>
      </c>
      <c r="B3" s="7" t="s">
        <v>1</v>
      </c>
      <c r="C3" s="7" t="s">
        <v>18</v>
      </c>
      <c r="D3" s="7" t="s">
        <v>2</v>
      </c>
      <c r="E3" s="7" t="s">
        <v>19</v>
      </c>
    </row>
    <row r="4" spans="1:5" x14ac:dyDescent="0.25">
      <c r="A4" s="3">
        <v>1</v>
      </c>
      <c r="B4" s="4" t="s">
        <v>3</v>
      </c>
      <c r="C4" s="3">
        <v>10</v>
      </c>
      <c r="D4" s="5">
        <v>4.9000000000000004</v>
      </c>
      <c r="E4" s="6">
        <f>C4*D4</f>
        <v>49</v>
      </c>
    </row>
    <row r="5" spans="1:5" x14ac:dyDescent="0.25">
      <c r="A5" s="3">
        <v>2</v>
      </c>
      <c r="B5" s="4" t="s">
        <v>4</v>
      </c>
      <c r="C5" s="3">
        <v>15</v>
      </c>
      <c r="D5" s="5">
        <v>4.95</v>
      </c>
      <c r="E5" s="6">
        <f t="shared" ref="E5:E16" si="0">C5*D5</f>
        <v>74.25</v>
      </c>
    </row>
    <row r="6" spans="1:5" x14ac:dyDescent="0.25">
      <c r="A6" s="3">
        <v>3</v>
      </c>
      <c r="B6" s="4" t="s">
        <v>11</v>
      </c>
      <c r="C6" s="3">
        <v>10</v>
      </c>
      <c r="D6" s="5">
        <v>5</v>
      </c>
      <c r="E6" s="6">
        <f t="shared" si="0"/>
        <v>50</v>
      </c>
    </row>
    <row r="7" spans="1:5" x14ac:dyDescent="0.25">
      <c r="A7" s="3">
        <v>4</v>
      </c>
      <c r="B7" s="4" t="s">
        <v>5</v>
      </c>
      <c r="C7" s="3">
        <v>20</v>
      </c>
      <c r="D7" s="5">
        <v>1.35</v>
      </c>
      <c r="E7" s="6">
        <f t="shared" si="0"/>
        <v>27</v>
      </c>
    </row>
    <row r="8" spans="1:5" x14ac:dyDescent="0.25">
      <c r="A8" s="3">
        <v>5</v>
      </c>
      <c r="B8" s="4" t="s">
        <v>6</v>
      </c>
      <c r="C8" s="3">
        <v>25</v>
      </c>
      <c r="D8" s="5">
        <v>7.99</v>
      </c>
      <c r="E8" s="6">
        <f t="shared" si="0"/>
        <v>199.75</v>
      </c>
    </row>
    <row r="9" spans="1:5" x14ac:dyDescent="0.25">
      <c r="A9" s="3">
        <v>6</v>
      </c>
      <c r="B9" s="4" t="s">
        <v>7</v>
      </c>
      <c r="C9" s="3">
        <v>10</v>
      </c>
      <c r="D9" s="5">
        <v>4.5</v>
      </c>
      <c r="E9" s="6">
        <f t="shared" si="0"/>
        <v>45</v>
      </c>
    </row>
    <row r="10" spans="1:5" x14ac:dyDescent="0.25">
      <c r="A10" s="3">
        <v>7</v>
      </c>
      <c r="B10" s="4" t="s">
        <v>8</v>
      </c>
      <c r="C10" s="3">
        <v>30</v>
      </c>
      <c r="D10" s="5">
        <v>4.3</v>
      </c>
      <c r="E10" s="6">
        <f t="shared" si="0"/>
        <v>129</v>
      </c>
    </row>
    <row r="11" spans="1:5" x14ac:dyDescent="0.25">
      <c r="A11" s="3">
        <v>8</v>
      </c>
      <c r="B11" s="4" t="s">
        <v>9</v>
      </c>
      <c r="C11" s="3">
        <v>50</v>
      </c>
      <c r="D11" s="5">
        <v>2</v>
      </c>
      <c r="E11" s="6">
        <f t="shared" si="0"/>
        <v>100</v>
      </c>
    </row>
    <row r="12" spans="1:5" x14ac:dyDescent="0.25">
      <c r="A12" s="3">
        <v>9</v>
      </c>
      <c r="B12" s="4" t="s">
        <v>10</v>
      </c>
      <c r="C12" s="3">
        <v>12</v>
      </c>
      <c r="D12" s="5">
        <v>5</v>
      </c>
      <c r="E12" s="6">
        <f t="shared" si="0"/>
        <v>60</v>
      </c>
    </row>
    <row r="13" spans="1:5" x14ac:dyDescent="0.25">
      <c r="A13" s="3">
        <v>10</v>
      </c>
      <c r="B13" s="4" t="s">
        <v>14</v>
      </c>
      <c r="C13" s="3">
        <v>10</v>
      </c>
      <c r="D13" s="5">
        <v>5.6</v>
      </c>
      <c r="E13" s="6">
        <f t="shared" si="0"/>
        <v>56</v>
      </c>
    </row>
    <row r="14" spans="1:5" x14ac:dyDescent="0.25">
      <c r="A14" s="3">
        <v>11</v>
      </c>
      <c r="B14" s="4" t="s">
        <v>15</v>
      </c>
      <c r="C14" s="3">
        <v>50</v>
      </c>
      <c r="D14" s="5">
        <v>3</v>
      </c>
      <c r="E14" s="6">
        <f t="shared" si="0"/>
        <v>150</v>
      </c>
    </row>
    <row r="15" spans="1:5" x14ac:dyDescent="0.25">
      <c r="A15" s="3">
        <v>12</v>
      </c>
      <c r="B15" s="4" t="s">
        <v>16</v>
      </c>
      <c r="C15" s="3">
        <v>30</v>
      </c>
      <c r="D15" s="5">
        <v>0.89</v>
      </c>
      <c r="E15" s="6">
        <f t="shared" si="0"/>
        <v>26.7</v>
      </c>
    </row>
    <row r="16" spans="1:5" x14ac:dyDescent="0.25">
      <c r="A16" s="3">
        <v>13</v>
      </c>
      <c r="B16" s="4" t="s">
        <v>17</v>
      </c>
      <c r="C16" s="3">
        <v>25</v>
      </c>
      <c r="D16" s="5">
        <v>6.7</v>
      </c>
      <c r="E16" s="6">
        <f t="shared" si="0"/>
        <v>167.5</v>
      </c>
    </row>
    <row r="17" spans="4:5" x14ac:dyDescent="0.25">
      <c r="D17" s="8" t="s">
        <v>20</v>
      </c>
      <c r="E17" s="6">
        <f>SUM(E4:E16)</f>
        <v>1134.2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7" zoomScale="85" zoomScaleNormal="85" workbookViewId="0">
      <selection activeCell="B23" sqref="B23"/>
    </sheetView>
  </sheetViews>
  <sheetFormatPr defaultRowHeight="15" x14ac:dyDescent="0.25"/>
  <cols>
    <col min="1" max="1" width="24.85546875" bestFit="1" customWidth="1"/>
    <col min="2" max="2" width="13" bestFit="1" customWidth="1"/>
    <col min="3" max="3" width="16.42578125" style="1" bestFit="1" customWidth="1"/>
    <col min="4" max="4" width="15.5703125" style="1" bestFit="1" customWidth="1"/>
    <col min="5" max="5" width="10.85546875" style="1" bestFit="1" customWidth="1"/>
    <col min="6" max="7" width="11.42578125" bestFit="1" customWidth="1"/>
    <col min="8" max="8" width="13" bestFit="1" customWidth="1"/>
  </cols>
  <sheetData>
    <row r="1" spans="1:9" ht="21.75" thickBot="1" x14ac:dyDescent="0.4">
      <c r="A1" s="10" t="s">
        <v>40</v>
      </c>
      <c r="B1" s="11"/>
      <c r="C1" s="12"/>
      <c r="D1" s="12"/>
      <c r="E1" s="12"/>
      <c r="F1" s="11"/>
      <c r="G1" s="11"/>
      <c r="H1" s="11"/>
    </row>
    <row r="2" spans="1:9" ht="15.75" thickBot="1" x14ac:dyDescent="0.3"/>
    <row r="3" spans="1:9" s="17" customFormat="1" ht="24.95" customHeight="1" x14ac:dyDescent="0.25">
      <c r="A3" s="13" t="s">
        <v>21</v>
      </c>
      <c r="B3" s="14" t="s">
        <v>41</v>
      </c>
      <c r="C3" s="14" t="s">
        <v>42</v>
      </c>
      <c r="D3" s="14" t="s">
        <v>43</v>
      </c>
      <c r="E3" s="14" t="s">
        <v>44</v>
      </c>
      <c r="F3" s="14" t="s">
        <v>45</v>
      </c>
      <c r="G3" s="14" t="s">
        <v>46</v>
      </c>
      <c r="H3" s="15" t="s">
        <v>47</v>
      </c>
      <c r="I3" s="16"/>
    </row>
    <row r="4" spans="1:9" s="23" customFormat="1" ht="18" customHeight="1" x14ac:dyDescent="0.25">
      <c r="A4" s="20" t="s">
        <v>22</v>
      </c>
      <c r="B4" s="21">
        <v>200</v>
      </c>
      <c r="C4" s="22">
        <v>44228</v>
      </c>
      <c r="D4" s="22">
        <v>44228</v>
      </c>
      <c r="E4" s="27">
        <f>D4-C4</f>
        <v>0</v>
      </c>
      <c r="F4" s="28">
        <v>0</v>
      </c>
      <c r="G4" s="28">
        <f>(20%/30)*E4*B4</f>
        <v>0</v>
      </c>
      <c r="H4" s="29">
        <f>B4+F4+G4</f>
        <v>200</v>
      </c>
    </row>
    <row r="5" spans="1:9" s="23" customFormat="1" ht="18" customHeight="1" x14ac:dyDescent="0.25">
      <c r="A5" s="20" t="s">
        <v>23</v>
      </c>
      <c r="B5" s="21">
        <v>450</v>
      </c>
      <c r="C5" s="22">
        <v>44242</v>
      </c>
      <c r="D5" s="22">
        <v>44242</v>
      </c>
      <c r="E5" s="27">
        <f t="shared" ref="E5:E21" si="0">D5-C5</f>
        <v>0</v>
      </c>
      <c r="F5" s="28">
        <v>0</v>
      </c>
      <c r="G5" s="28">
        <f t="shared" ref="G5:G21" si="1">(20%/30)*E5*B5</f>
        <v>0</v>
      </c>
      <c r="H5" s="29">
        <f t="shared" ref="H5:H21" si="2">B5+F5+G5</f>
        <v>450</v>
      </c>
    </row>
    <row r="6" spans="1:9" s="23" customFormat="1" ht="18" customHeight="1" x14ac:dyDescent="0.25">
      <c r="A6" s="20" t="s">
        <v>24</v>
      </c>
      <c r="B6" s="21">
        <v>200</v>
      </c>
      <c r="C6" s="22">
        <v>44252</v>
      </c>
      <c r="D6" s="22">
        <v>44247</v>
      </c>
      <c r="E6" s="27">
        <f t="shared" si="0"/>
        <v>-5</v>
      </c>
      <c r="F6" s="28">
        <v>0</v>
      </c>
      <c r="G6" s="28">
        <v>0</v>
      </c>
      <c r="H6" s="29">
        <f t="shared" si="2"/>
        <v>200</v>
      </c>
    </row>
    <row r="7" spans="1:9" s="23" customFormat="1" ht="18" customHeight="1" x14ac:dyDescent="0.25">
      <c r="A7" s="20" t="s">
        <v>25</v>
      </c>
      <c r="B7" s="21">
        <v>300</v>
      </c>
      <c r="C7" s="22">
        <v>44228</v>
      </c>
      <c r="D7" s="22">
        <v>44232</v>
      </c>
      <c r="E7" s="27">
        <f t="shared" si="0"/>
        <v>4</v>
      </c>
      <c r="F7" s="28">
        <f t="shared" ref="F7:F21" si="3">B7*2%</f>
        <v>6</v>
      </c>
      <c r="G7" s="28">
        <f t="shared" si="1"/>
        <v>8</v>
      </c>
      <c r="H7" s="29">
        <f t="shared" si="2"/>
        <v>314</v>
      </c>
    </row>
    <row r="8" spans="1:9" s="23" customFormat="1" ht="18" customHeight="1" x14ac:dyDescent="0.25">
      <c r="A8" s="20" t="s">
        <v>26</v>
      </c>
      <c r="B8" s="21">
        <v>1000</v>
      </c>
      <c r="C8" s="22">
        <v>44242</v>
      </c>
      <c r="D8" s="22">
        <v>44242</v>
      </c>
      <c r="E8" s="27">
        <f t="shared" si="0"/>
        <v>0</v>
      </c>
      <c r="F8" s="28">
        <v>0</v>
      </c>
      <c r="G8" s="28">
        <f t="shared" si="1"/>
        <v>0</v>
      </c>
      <c r="H8" s="29">
        <f t="shared" si="2"/>
        <v>1000</v>
      </c>
    </row>
    <row r="9" spans="1:9" s="23" customFormat="1" ht="18" customHeight="1" x14ac:dyDescent="0.25">
      <c r="A9" s="20" t="s">
        <v>27</v>
      </c>
      <c r="B9" s="21">
        <v>500</v>
      </c>
      <c r="C9" s="22">
        <v>44252</v>
      </c>
      <c r="D9" s="22">
        <v>44255</v>
      </c>
      <c r="E9" s="27">
        <f t="shared" si="0"/>
        <v>3</v>
      </c>
      <c r="F9" s="28">
        <f t="shared" si="3"/>
        <v>10</v>
      </c>
      <c r="G9" s="28">
        <f t="shared" si="1"/>
        <v>10</v>
      </c>
      <c r="H9" s="29">
        <f t="shared" si="2"/>
        <v>520</v>
      </c>
    </row>
    <row r="10" spans="1:9" s="23" customFormat="1" ht="18" customHeight="1" x14ac:dyDescent="0.25">
      <c r="A10" s="20" t="s">
        <v>28</v>
      </c>
      <c r="B10" s="21">
        <v>200</v>
      </c>
      <c r="C10" s="22">
        <v>44255</v>
      </c>
      <c r="D10" s="22">
        <v>44260</v>
      </c>
      <c r="E10" s="27">
        <f t="shared" si="0"/>
        <v>5</v>
      </c>
      <c r="F10" s="28">
        <f t="shared" si="3"/>
        <v>4</v>
      </c>
      <c r="G10" s="28">
        <f t="shared" si="1"/>
        <v>6.666666666666667</v>
      </c>
      <c r="H10" s="29">
        <f t="shared" si="2"/>
        <v>210.66666666666666</v>
      </c>
    </row>
    <row r="11" spans="1:9" s="23" customFormat="1" ht="18" customHeight="1" x14ac:dyDescent="0.25">
      <c r="A11" s="20" t="s">
        <v>29</v>
      </c>
      <c r="B11" s="21">
        <v>150</v>
      </c>
      <c r="C11" s="22">
        <v>44228</v>
      </c>
      <c r="D11" s="22">
        <v>44247</v>
      </c>
      <c r="E11" s="27">
        <f t="shared" si="0"/>
        <v>19</v>
      </c>
      <c r="F11" s="28">
        <f t="shared" si="3"/>
        <v>3</v>
      </c>
      <c r="G11" s="28">
        <f t="shared" si="1"/>
        <v>19</v>
      </c>
      <c r="H11" s="29">
        <f t="shared" si="2"/>
        <v>172</v>
      </c>
    </row>
    <row r="12" spans="1:9" s="23" customFormat="1" ht="18" customHeight="1" x14ac:dyDescent="0.25">
      <c r="A12" s="20" t="s">
        <v>30</v>
      </c>
      <c r="B12" s="21">
        <v>150</v>
      </c>
      <c r="C12" s="22">
        <v>44252</v>
      </c>
      <c r="D12" s="22">
        <v>44255</v>
      </c>
      <c r="E12" s="27">
        <f t="shared" si="0"/>
        <v>3</v>
      </c>
      <c r="F12" s="28">
        <f t="shared" si="3"/>
        <v>3</v>
      </c>
      <c r="G12" s="28">
        <f t="shared" si="1"/>
        <v>3</v>
      </c>
      <c r="H12" s="29">
        <f t="shared" si="2"/>
        <v>156</v>
      </c>
    </row>
    <row r="13" spans="1:9" s="23" customFormat="1" ht="18" customHeight="1" x14ac:dyDescent="0.25">
      <c r="A13" s="20" t="s">
        <v>31</v>
      </c>
      <c r="B13" s="21">
        <v>800</v>
      </c>
      <c r="C13" s="22">
        <v>44242</v>
      </c>
      <c r="D13" s="22">
        <v>44265</v>
      </c>
      <c r="E13" s="27">
        <f t="shared" si="0"/>
        <v>23</v>
      </c>
      <c r="F13" s="28">
        <f t="shared" si="3"/>
        <v>16</v>
      </c>
      <c r="G13" s="28">
        <f t="shared" si="1"/>
        <v>122.66666666666669</v>
      </c>
      <c r="H13" s="29">
        <f t="shared" si="2"/>
        <v>938.66666666666674</v>
      </c>
    </row>
    <row r="14" spans="1:9" s="23" customFormat="1" ht="18" customHeight="1" x14ac:dyDescent="0.25">
      <c r="A14" s="20" t="s">
        <v>32</v>
      </c>
      <c r="B14" s="21">
        <v>120</v>
      </c>
      <c r="C14" s="22">
        <v>44255</v>
      </c>
      <c r="D14" s="22">
        <v>44256</v>
      </c>
      <c r="E14" s="27">
        <f t="shared" si="0"/>
        <v>1</v>
      </c>
      <c r="F14" s="28">
        <f t="shared" si="3"/>
        <v>2.4</v>
      </c>
      <c r="G14" s="28">
        <f t="shared" si="1"/>
        <v>0.8</v>
      </c>
      <c r="H14" s="29">
        <f t="shared" si="2"/>
        <v>123.2</v>
      </c>
    </row>
    <row r="15" spans="1:9" s="23" customFormat="1" ht="18" customHeight="1" x14ac:dyDescent="0.25">
      <c r="A15" s="20" t="s">
        <v>33</v>
      </c>
      <c r="B15" s="21">
        <v>830</v>
      </c>
      <c r="C15" s="22">
        <v>44228</v>
      </c>
      <c r="D15" s="22">
        <v>44256</v>
      </c>
      <c r="E15" s="27">
        <f t="shared" si="0"/>
        <v>28</v>
      </c>
      <c r="F15" s="28">
        <f t="shared" si="3"/>
        <v>16.600000000000001</v>
      </c>
      <c r="G15" s="28">
        <f t="shared" si="1"/>
        <v>154.93333333333334</v>
      </c>
      <c r="H15" s="29">
        <f t="shared" si="2"/>
        <v>1001.5333333333333</v>
      </c>
    </row>
    <row r="16" spans="1:9" s="23" customFormat="1" ht="18" customHeight="1" x14ac:dyDescent="0.25">
      <c r="A16" s="20" t="s">
        <v>34</v>
      </c>
      <c r="B16" s="21">
        <v>850</v>
      </c>
      <c r="C16" s="22">
        <v>44252</v>
      </c>
      <c r="D16" s="22">
        <v>44265</v>
      </c>
      <c r="E16" s="27">
        <f t="shared" si="0"/>
        <v>13</v>
      </c>
      <c r="F16" s="28">
        <f t="shared" si="3"/>
        <v>17</v>
      </c>
      <c r="G16" s="28">
        <f t="shared" si="1"/>
        <v>73.666666666666671</v>
      </c>
      <c r="H16" s="29">
        <f t="shared" si="2"/>
        <v>940.66666666666663</v>
      </c>
    </row>
    <row r="17" spans="1:8" s="23" customFormat="1" ht="18" customHeight="1" x14ac:dyDescent="0.25">
      <c r="A17" s="20" t="s">
        <v>35</v>
      </c>
      <c r="B17" s="21">
        <v>350</v>
      </c>
      <c r="C17" s="22">
        <v>44242</v>
      </c>
      <c r="D17" s="22">
        <v>44256</v>
      </c>
      <c r="E17" s="27">
        <f t="shared" si="0"/>
        <v>14</v>
      </c>
      <c r="F17" s="28">
        <f t="shared" si="3"/>
        <v>7</v>
      </c>
      <c r="G17" s="28">
        <f t="shared" si="1"/>
        <v>32.666666666666671</v>
      </c>
      <c r="H17" s="29">
        <f t="shared" si="2"/>
        <v>389.66666666666669</v>
      </c>
    </row>
    <row r="18" spans="1:8" s="23" customFormat="1" ht="18" customHeight="1" x14ac:dyDescent="0.25">
      <c r="A18" s="20" t="s">
        <v>36</v>
      </c>
      <c r="B18" s="21">
        <v>120</v>
      </c>
      <c r="C18" s="22">
        <v>44228</v>
      </c>
      <c r="D18" s="22">
        <v>44265</v>
      </c>
      <c r="E18" s="27">
        <f t="shared" si="0"/>
        <v>37</v>
      </c>
      <c r="F18" s="28">
        <f t="shared" si="3"/>
        <v>2.4</v>
      </c>
      <c r="G18" s="28">
        <f t="shared" si="1"/>
        <v>29.6</v>
      </c>
      <c r="H18" s="29">
        <f t="shared" si="2"/>
        <v>152</v>
      </c>
    </row>
    <row r="19" spans="1:8" s="23" customFormat="1" ht="18" customHeight="1" x14ac:dyDescent="0.25">
      <c r="A19" s="20" t="s">
        <v>37</v>
      </c>
      <c r="B19" s="21">
        <v>563</v>
      </c>
      <c r="C19" s="22">
        <v>44242</v>
      </c>
      <c r="D19" s="22">
        <v>44256</v>
      </c>
      <c r="E19" s="27">
        <f t="shared" si="0"/>
        <v>14</v>
      </c>
      <c r="F19" s="28">
        <f t="shared" si="3"/>
        <v>11.26</v>
      </c>
      <c r="G19" s="28">
        <f t="shared" si="1"/>
        <v>52.546666666666667</v>
      </c>
      <c r="H19" s="29">
        <f t="shared" si="2"/>
        <v>626.80666666666662</v>
      </c>
    </row>
    <row r="20" spans="1:8" s="23" customFormat="1" ht="18" customHeight="1" x14ac:dyDescent="0.25">
      <c r="A20" s="20" t="s">
        <v>38</v>
      </c>
      <c r="B20" s="21">
        <v>200</v>
      </c>
      <c r="C20" s="22">
        <v>44252</v>
      </c>
      <c r="D20" s="22">
        <v>44265</v>
      </c>
      <c r="E20" s="27">
        <f t="shared" si="0"/>
        <v>13</v>
      </c>
      <c r="F20" s="28">
        <f t="shared" si="3"/>
        <v>4</v>
      </c>
      <c r="G20" s="28">
        <f t="shared" si="1"/>
        <v>17.333333333333336</v>
      </c>
      <c r="H20" s="29">
        <f t="shared" si="2"/>
        <v>221.33333333333334</v>
      </c>
    </row>
    <row r="21" spans="1:8" s="23" customFormat="1" ht="18" customHeight="1" thickBot="1" x14ac:dyDescent="0.3">
      <c r="A21" s="24" t="s">
        <v>39</v>
      </c>
      <c r="B21" s="25">
        <v>1000</v>
      </c>
      <c r="C21" s="26">
        <v>44228</v>
      </c>
      <c r="D21" s="26">
        <v>44265</v>
      </c>
      <c r="E21" s="30">
        <f t="shared" si="0"/>
        <v>37</v>
      </c>
      <c r="F21" s="31">
        <f t="shared" si="3"/>
        <v>20</v>
      </c>
      <c r="G21" s="31">
        <f t="shared" si="1"/>
        <v>246.66666666666669</v>
      </c>
      <c r="H21" s="32">
        <f t="shared" si="2"/>
        <v>1266.6666666666667</v>
      </c>
    </row>
    <row r="22" spans="1:8" ht="15.75" thickBot="1" x14ac:dyDescent="0.3">
      <c r="A22" s="18" t="s">
        <v>49</v>
      </c>
      <c r="B22" s="36">
        <f>SUM(B4:B21)</f>
        <v>7983</v>
      </c>
      <c r="C22" s="2"/>
      <c r="D22" s="2"/>
      <c r="E22" s="33" t="s">
        <v>48</v>
      </c>
      <c r="F22" s="34">
        <f t="shared" ref="F22:H22" si="4">SUM(F4:F21)</f>
        <v>122.66000000000001</v>
      </c>
      <c r="G22" s="34">
        <f t="shared" si="4"/>
        <v>777.54666666666685</v>
      </c>
      <c r="H22" s="35">
        <f t="shared" si="4"/>
        <v>8883.2066666666651</v>
      </c>
    </row>
    <row r="23" spans="1:8" ht="15.75" thickBot="1" x14ac:dyDescent="0.3">
      <c r="A23" s="19" t="s">
        <v>50</v>
      </c>
      <c r="B23" s="37">
        <f>F22+G22</f>
        <v>900.20666666666682</v>
      </c>
    </row>
    <row r="25" spans="1:8" x14ac:dyDescent="0.25">
      <c r="F25" s="9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9" sqref="J19"/>
    </sheetView>
  </sheetViews>
  <sheetFormatPr defaultRowHeight="15" x14ac:dyDescent="0.25"/>
  <cols>
    <col min="1" max="1" width="8.7109375" bestFit="1" customWidth="1"/>
    <col min="2" max="6" width="6.28515625" bestFit="1" customWidth="1"/>
    <col min="7" max="7" width="6.7109375" bestFit="1" customWidth="1"/>
    <col min="8" max="8" width="14.28515625" bestFit="1" customWidth="1"/>
    <col min="9" max="9" width="23.28515625" bestFit="1" customWidth="1"/>
    <col min="10" max="10" width="24" bestFit="1" customWidth="1"/>
  </cols>
  <sheetData>
    <row r="1" spans="1:10" ht="27" thickBot="1" x14ac:dyDescent="0.45">
      <c r="A1" s="75" t="s">
        <v>59</v>
      </c>
      <c r="B1" s="75"/>
      <c r="C1" s="75"/>
      <c r="D1" s="75"/>
      <c r="E1" s="75"/>
      <c r="F1" s="75"/>
      <c r="G1" s="75"/>
      <c r="H1" s="75"/>
    </row>
    <row r="2" spans="1:10" s="41" customFormat="1" x14ac:dyDescent="0.25">
      <c r="A2" s="38" t="s">
        <v>60</v>
      </c>
      <c r="B2" s="39" t="s">
        <v>61</v>
      </c>
      <c r="C2" s="39" t="s">
        <v>62</v>
      </c>
      <c r="D2" s="39" t="s">
        <v>63</v>
      </c>
      <c r="E2" s="39" t="s">
        <v>64</v>
      </c>
      <c r="F2" s="39" t="s">
        <v>65</v>
      </c>
      <c r="G2" s="39" t="s">
        <v>69</v>
      </c>
      <c r="H2" s="39" t="s">
        <v>70</v>
      </c>
      <c r="I2" s="39" t="s">
        <v>71</v>
      </c>
      <c r="J2" s="40" t="s">
        <v>72</v>
      </c>
    </row>
    <row r="3" spans="1:10" x14ac:dyDescent="0.25">
      <c r="A3" s="42" t="s">
        <v>54</v>
      </c>
      <c r="B3" s="44">
        <v>8</v>
      </c>
      <c r="C3" s="44">
        <v>8</v>
      </c>
      <c r="D3" s="44">
        <v>7</v>
      </c>
      <c r="E3" s="44">
        <v>6</v>
      </c>
      <c r="F3" s="44">
        <v>8</v>
      </c>
      <c r="G3" s="44">
        <f>AVERAGE(B3:F3)</f>
        <v>7.4</v>
      </c>
      <c r="H3" s="50" t="str">
        <f>IF(G3&gt;=7,"Classificado","Lista de espera")</f>
        <v>Classificado</v>
      </c>
      <c r="I3" s="46">
        <f>MAX(B3:F3)</f>
        <v>8</v>
      </c>
      <c r="J3" s="47">
        <f>MIN(B3:F3)</f>
        <v>6</v>
      </c>
    </row>
    <row r="4" spans="1:10" x14ac:dyDescent="0.25">
      <c r="A4" s="42" t="s">
        <v>57</v>
      </c>
      <c r="B4" s="44">
        <v>7</v>
      </c>
      <c r="C4" s="44">
        <v>8</v>
      </c>
      <c r="D4" s="44">
        <v>7</v>
      </c>
      <c r="E4" s="44">
        <v>6</v>
      </c>
      <c r="F4" s="44">
        <v>6</v>
      </c>
      <c r="G4" s="44">
        <f t="shared" ref="G4:G11" si="0">AVERAGE(B4:F4)</f>
        <v>6.8</v>
      </c>
      <c r="H4" s="50" t="str">
        <f t="shared" ref="H4:H11" si="1">IF(G4&gt;=7,"Classificado","Lista de espera")</f>
        <v>Lista de espera</v>
      </c>
      <c r="I4" s="46">
        <f t="shared" ref="I4:I11" si="2">MAX(B4:F4)</f>
        <v>8</v>
      </c>
      <c r="J4" s="47">
        <f t="shared" ref="J4:J11" si="3">MIN(B4:F4)</f>
        <v>6</v>
      </c>
    </row>
    <row r="5" spans="1:10" x14ac:dyDescent="0.25">
      <c r="A5" s="42" t="s">
        <v>56</v>
      </c>
      <c r="B5" s="44">
        <v>8</v>
      </c>
      <c r="C5" s="44">
        <v>7</v>
      </c>
      <c r="D5" s="44">
        <v>7</v>
      </c>
      <c r="E5" s="44">
        <v>7</v>
      </c>
      <c r="F5" s="44">
        <v>9</v>
      </c>
      <c r="G5" s="44">
        <f t="shared" si="0"/>
        <v>7.6</v>
      </c>
      <c r="H5" s="50" t="str">
        <f t="shared" si="1"/>
        <v>Classificado</v>
      </c>
      <c r="I5" s="46">
        <f t="shared" si="2"/>
        <v>9</v>
      </c>
      <c r="J5" s="47">
        <f t="shared" si="3"/>
        <v>7</v>
      </c>
    </row>
    <row r="6" spans="1:10" x14ac:dyDescent="0.25">
      <c r="A6" s="42" t="s">
        <v>54</v>
      </c>
      <c r="B6" s="44">
        <v>2</v>
      </c>
      <c r="C6" s="44">
        <v>8</v>
      </c>
      <c r="D6" s="44">
        <v>7</v>
      </c>
      <c r="E6" s="44">
        <v>8</v>
      </c>
      <c r="F6" s="44">
        <v>7</v>
      </c>
      <c r="G6" s="44">
        <f t="shared" si="0"/>
        <v>6.4</v>
      </c>
      <c r="H6" s="50" t="str">
        <f t="shared" si="1"/>
        <v>Lista de espera</v>
      </c>
      <c r="I6" s="46">
        <f t="shared" si="2"/>
        <v>8</v>
      </c>
      <c r="J6" s="47">
        <f t="shared" si="3"/>
        <v>2</v>
      </c>
    </row>
    <row r="7" spans="1:10" x14ac:dyDescent="0.25">
      <c r="A7" s="42" t="s">
        <v>58</v>
      </c>
      <c r="B7" s="44">
        <v>4</v>
      </c>
      <c r="C7" s="44">
        <v>9</v>
      </c>
      <c r="D7" s="44">
        <v>8</v>
      </c>
      <c r="E7" s="44">
        <v>7</v>
      </c>
      <c r="F7" s="44">
        <v>5</v>
      </c>
      <c r="G7" s="44">
        <f t="shared" si="0"/>
        <v>6.6</v>
      </c>
      <c r="H7" s="50" t="str">
        <f t="shared" si="1"/>
        <v>Lista de espera</v>
      </c>
      <c r="I7" s="46">
        <f t="shared" si="2"/>
        <v>9</v>
      </c>
      <c r="J7" s="47">
        <f t="shared" si="3"/>
        <v>4</v>
      </c>
    </row>
    <row r="8" spans="1:10" x14ac:dyDescent="0.25">
      <c r="A8" s="42" t="s">
        <v>55</v>
      </c>
      <c r="B8" s="44">
        <v>8</v>
      </c>
      <c r="C8" s="44">
        <v>4</v>
      </c>
      <c r="D8" s="44">
        <v>8</v>
      </c>
      <c r="E8" s="44">
        <v>6</v>
      </c>
      <c r="F8" s="44">
        <v>4</v>
      </c>
      <c r="G8" s="44">
        <f t="shared" si="0"/>
        <v>6</v>
      </c>
      <c r="H8" s="50" t="str">
        <f t="shared" si="1"/>
        <v>Lista de espera</v>
      </c>
      <c r="I8" s="46">
        <f t="shared" si="2"/>
        <v>8</v>
      </c>
      <c r="J8" s="47">
        <f t="shared" si="3"/>
        <v>4</v>
      </c>
    </row>
    <row r="9" spans="1:10" x14ac:dyDescent="0.25">
      <c r="A9" s="42" t="s">
        <v>66</v>
      </c>
      <c r="B9" s="44">
        <v>10</v>
      </c>
      <c r="C9" s="44">
        <v>8</v>
      </c>
      <c r="D9" s="44">
        <v>9</v>
      </c>
      <c r="E9" s="44">
        <v>7</v>
      </c>
      <c r="F9" s="44">
        <v>8.5</v>
      </c>
      <c r="G9" s="44">
        <f t="shared" si="0"/>
        <v>8.5</v>
      </c>
      <c r="H9" s="50" t="str">
        <f t="shared" si="1"/>
        <v>Classificado</v>
      </c>
      <c r="I9" s="46">
        <f t="shared" si="2"/>
        <v>10</v>
      </c>
      <c r="J9" s="47">
        <f t="shared" si="3"/>
        <v>7</v>
      </c>
    </row>
    <row r="10" spans="1:10" x14ac:dyDescent="0.25">
      <c r="A10" s="42" t="s">
        <v>67</v>
      </c>
      <c r="B10" s="44">
        <v>10</v>
      </c>
      <c r="C10" s="44">
        <v>8</v>
      </c>
      <c r="D10" s="44">
        <v>9</v>
      </c>
      <c r="E10" s="44">
        <v>7</v>
      </c>
      <c r="F10" s="44">
        <v>8.5</v>
      </c>
      <c r="G10" s="44">
        <f t="shared" si="0"/>
        <v>8.5</v>
      </c>
      <c r="H10" s="50" t="str">
        <f t="shared" si="1"/>
        <v>Classificado</v>
      </c>
      <c r="I10" s="46">
        <f t="shared" si="2"/>
        <v>10</v>
      </c>
      <c r="J10" s="47">
        <f t="shared" si="3"/>
        <v>7</v>
      </c>
    </row>
    <row r="11" spans="1:10" ht="15.75" thickBot="1" x14ac:dyDescent="0.3">
      <c r="A11" s="43" t="s">
        <v>68</v>
      </c>
      <c r="B11" s="45">
        <v>10</v>
      </c>
      <c r="C11" s="45">
        <v>8</v>
      </c>
      <c r="D11" s="45">
        <v>9</v>
      </c>
      <c r="E11" s="45">
        <v>7</v>
      </c>
      <c r="F11" s="45">
        <v>8.5</v>
      </c>
      <c r="G11" s="45">
        <f t="shared" si="0"/>
        <v>8.5</v>
      </c>
      <c r="H11" s="51" t="str">
        <f t="shared" si="1"/>
        <v>Classificado</v>
      </c>
      <c r="I11" s="48">
        <f t="shared" si="2"/>
        <v>10</v>
      </c>
      <c r="J11" s="49">
        <f t="shared" si="3"/>
        <v>7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="88" zoomScaleNormal="88" workbookViewId="0">
      <selection activeCell="J18" sqref="J18"/>
    </sheetView>
  </sheetViews>
  <sheetFormatPr defaultRowHeight="15" x14ac:dyDescent="0.25"/>
  <cols>
    <col min="1" max="1" width="10.5703125" customWidth="1"/>
    <col min="2" max="2" width="9.7109375" bestFit="1" customWidth="1"/>
    <col min="3" max="3" width="10.7109375" bestFit="1" customWidth="1"/>
    <col min="4" max="5" width="9.7109375" bestFit="1" customWidth="1"/>
    <col min="6" max="6" width="10.7109375" bestFit="1" customWidth="1"/>
    <col min="7" max="7" width="10" bestFit="1" customWidth="1"/>
    <col min="8" max="8" width="9.7109375" bestFit="1" customWidth="1"/>
    <col min="9" max="9" width="10" bestFit="1" customWidth="1"/>
    <col min="10" max="10" width="9.7109375" bestFit="1" customWidth="1"/>
    <col min="11" max="11" width="10.7109375" bestFit="1" customWidth="1"/>
    <col min="12" max="12" width="15.42578125" bestFit="1" customWidth="1"/>
    <col min="13" max="13" width="22.42578125" bestFit="1" customWidth="1"/>
    <col min="14" max="14" width="18.42578125" bestFit="1" customWidth="1"/>
    <col min="15" max="15" width="6" bestFit="1" customWidth="1"/>
  </cols>
  <sheetData>
    <row r="1" spans="1:15" ht="23.25" x14ac:dyDescent="0.35">
      <c r="A1" s="55" t="s">
        <v>51</v>
      </c>
    </row>
    <row r="3" spans="1:15" ht="18.75" x14ac:dyDescent="0.3">
      <c r="B3" s="76" t="s">
        <v>74</v>
      </c>
      <c r="C3" s="76"/>
      <c r="D3" s="76"/>
      <c r="E3" s="76"/>
      <c r="F3" s="76"/>
      <c r="G3" s="76"/>
      <c r="H3" s="76"/>
      <c r="I3" s="76"/>
      <c r="J3" s="76"/>
      <c r="K3" s="76"/>
    </row>
    <row r="4" spans="1:15" s="1" customFormat="1" x14ac:dyDescent="0.25">
      <c r="A4" s="59" t="s">
        <v>53</v>
      </c>
      <c r="B4" s="60">
        <v>1</v>
      </c>
      <c r="C4" s="60">
        <v>2</v>
      </c>
      <c r="D4" s="60">
        <v>3</v>
      </c>
      <c r="E4" s="60">
        <v>4</v>
      </c>
      <c r="F4" s="60">
        <v>5</v>
      </c>
      <c r="G4" s="60">
        <v>6</v>
      </c>
      <c r="H4" s="60">
        <v>7</v>
      </c>
      <c r="I4" s="60">
        <v>8</v>
      </c>
      <c r="J4" s="60">
        <v>9</v>
      </c>
      <c r="K4" s="60">
        <v>10</v>
      </c>
      <c r="L4" s="60" t="s">
        <v>12</v>
      </c>
      <c r="M4" s="60" t="s">
        <v>73</v>
      </c>
    </row>
    <row r="5" spans="1:15" x14ac:dyDescent="0.25">
      <c r="A5" s="8" t="s">
        <v>54</v>
      </c>
      <c r="B5" s="54">
        <v>200</v>
      </c>
      <c r="C5" s="54"/>
      <c r="D5" s="54">
        <v>500</v>
      </c>
      <c r="E5" s="54">
        <v>500</v>
      </c>
      <c r="F5" s="54">
        <v>1000</v>
      </c>
      <c r="G5" s="54"/>
      <c r="H5" s="54">
        <v>500</v>
      </c>
      <c r="I5" s="54">
        <v>2500</v>
      </c>
      <c r="J5" s="54">
        <v>700</v>
      </c>
      <c r="K5" s="54"/>
      <c r="L5" s="56">
        <f>SUM(B5:J5)</f>
        <v>5900</v>
      </c>
      <c r="M5" s="57">
        <f>IF(L5&gt;=10000,L5*15%,L5*1%)</f>
        <v>59</v>
      </c>
      <c r="O5" t="s">
        <v>52</v>
      </c>
    </row>
    <row r="6" spans="1:15" x14ac:dyDescent="0.25">
      <c r="A6" s="8" t="s">
        <v>57</v>
      </c>
      <c r="B6" s="54"/>
      <c r="C6" s="54">
        <v>400</v>
      </c>
      <c r="D6" s="54"/>
      <c r="E6" s="54"/>
      <c r="F6" s="54"/>
      <c r="G6" s="54"/>
      <c r="H6" s="54"/>
      <c r="I6" s="54">
        <v>5000</v>
      </c>
      <c r="J6" s="54"/>
      <c r="K6" s="54">
        <v>200</v>
      </c>
      <c r="L6" s="56">
        <f t="shared" ref="L6:L15" si="0">SUM(B6:J6)</f>
        <v>5400</v>
      </c>
      <c r="M6" s="57">
        <f t="shared" ref="M6:M15" si="1">IF(L6&gt;=10000,L6*15%,L6*1%)</f>
        <v>54</v>
      </c>
      <c r="O6">
        <v>799</v>
      </c>
    </row>
    <row r="7" spans="1:15" x14ac:dyDescent="0.25">
      <c r="A7" s="8" t="s">
        <v>56</v>
      </c>
      <c r="B7" s="54">
        <v>600</v>
      </c>
      <c r="C7" s="54"/>
      <c r="D7" s="54">
        <v>3000</v>
      </c>
      <c r="E7" s="54">
        <v>2000</v>
      </c>
      <c r="F7" s="54"/>
      <c r="G7" s="54"/>
      <c r="H7" s="54"/>
      <c r="I7" s="54">
        <v>1000</v>
      </c>
      <c r="J7" s="54"/>
      <c r="K7" s="54"/>
      <c r="L7" s="56">
        <f t="shared" si="0"/>
        <v>6600</v>
      </c>
      <c r="M7" s="57">
        <f t="shared" si="1"/>
        <v>66</v>
      </c>
      <c r="O7">
        <v>2500</v>
      </c>
    </row>
    <row r="8" spans="1:15" x14ac:dyDescent="0.25">
      <c r="A8" s="8" t="s">
        <v>54</v>
      </c>
      <c r="B8" s="54">
        <v>1500</v>
      </c>
      <c r="C8" s="54">
        <v>2000</v>
      </c>
      <c r="D8" s="54">
        <v>5000</v>
      </c>
      <c r="E8" s="54"/>
      <c r="F8" s="54">
        <v>5000</v>
      </c>
      <c r="G8" s="54"/>
      <c r="H8" s="54"/>
      <c r="I8" s="54">
        <v>230</v>
      </c>
      <c r="J8" s="54"/>
      <c r="K8" s="54"/>
      <c r="L8" s="56">
        <f t="shared" si="0"/>
        <v>13730</v>
      </c>
      <c r="M8" s="57">
        <f t="shared" si="1"/>
        <v>2059.5</v>
      </c>
      <c r="O8">
        <v>1500</v>
      </c>
    </row>
    <row r="9" spans="1:15" x14ac:dyDescent="0.25">
      <c r="A9" s="8" t="s">
        <v>58</v>
      </c>
      <c r="B9" s="54">
        <v>2000</v>
      </c>
      <c r="C9" s="54">
        <v>5000</v>
      </c>
      <c r="D9" s="54">
        <v>1000</v>
      </c>
      <c r="E9" s="54"/>
      <c r="F9" s="54"/>
      <c r="G9" s="54"/>
      <c r="H9" s="54"/>
      <c r="I9" s="54">
        <v>3000</v>
      </c>
      <c r="J9" s="54">
        <v>5000</v>
      </c>
      <c r="K9" s="54">
        <v>2000</v>
      </c>
      <c r="L9" s="56">
        <f t="shared" si="0"/>
        <v>16000</v>
      </c>
      <c r="M9" s="57">
        <f t="shared" si="1"/>
        <v>2400</v>
      </c>
      <c r="O9">
        <v>1800</v>
      </c>
    </row>
    <row r="10" spans="1:15" x14ac:dyDescent="0.25">
      <c r="A10" s="8" t="s">
        <v>58</v>
      </c>
      <c r="B10" s="54">
        <v>5000</v>
      </c>
      <c r="C10" s="54"/>
      <c r="D10" s="54"/>
      <c r="E10" s="54">
        <v>500</v>
      </c>
      <c r="F10" s="54"/>
      <c r="G10" s="54">
        <v>2000</v>
      </c>
      <c r="H10" s="54"/>
      <c r="I10" s="54">
        <v>1500</v>
      </c>
      <c r="J10" s="54"/>
      <c r="K10" s="54"/>
      <c r="L10" s="56">
        <f t="shared" si="0"/>
        <v>9000</v>
      </c>
      <c r="M10" s="57">
        <f t="shared" si="1"/>
        <v>90</v>
      </c>
      <c r="O10">
        <v>2200</v>
      </c>
    </row>
    <row r="11" spans="1:15" x14ac:dyDescent="0.25">
      <c r="A11" s="8" t="s">
        <v>54</v>
      </c>
      <c r="B11" s="54">
        <v>800</v>
      </c>
      <c r="C11" s="54">
        <v>6000</v>
      </c>
      <c r="D11" s="54">
        <v>350</v>
      </c>
      <c r="E11" s="54">
        <v>5000</v>
      </c>
      <c r="F11" s="54"/>
      <c r="G11" s="54"/>
      <c r="H11" s="54"/>
      <c r="I11" s="54">
        <v>1500</v>
      </c>
      <c r="J11" s="54"/>
      <c r="K11" s="54">
        <v>5000</v>
      </c>
      <c r="L11" s="56">
        <f t="shared" si="0"/>
        <v>13650</v>
      </c>
      <c r="M11" s="57">
        <f t="shared" si="1"/>
        <v>2047.5</v>
      </c>
      <c r="O11">
        <v>650</v>
      </c>
    </row>
    <row r="12" spans="1:15" x14ac:dyDescent="0.25">
      <c r="A12" s="8" t="s">
        <v>55</v>
      </c>
      <c r="B12" s="54">
        <v>1000</v>
      </c>
      <c r="C12" s="54"/>
      <c r="D12" s="54">
        <v>5000</v>
      </c>
      <c r="E12" s="54"/>
      <c r="F12" s="54">
        <v>1000</v>
      </c>
      <c r="G12" s="54"/>
      <c r="H12" s="54"/>
      <c r="I12" s="54">
        <v>250</v>
      </c>
      <c r="J12" s="54">
        <v>300</v>
      </c>
      <c r="K12" s="54"/>
      <c r="L12" s="56">
        <f t="shared" si="0"/>
        <v>7550</v>
      </c>
      <c r="M12" s="57">
        <f t="shared" si="1"/>
        <v>75.5</v>
      </c>
      <c r="O12">
        <v>1250</v>
      </c>
    </row>
    <row r="13" spans="1:15" x14ac:dyDescent="0.25">
      <c r="A13" s="8" t="s">
        <v>56</v>
      </c>
      <c r="B13" s="54">
        <v>500</v>
      </c>
      <c r="C13" s="54">
        <v>15000</v>
      </c>
      <c r="D13" s="54">
        <v>1000</v>
      </c>
      <c r="E13" s="54">
        <v>800</v>
      </c>
      <c r="F13" s="54"/>
      <c r="G13" s="54"/>
      <c r="H13" s="54"/>
      <c r="I13" s="54">
        <v>2000</v>
      </c>
      <c r="J13" s="54"/>
      <c r="K13" s="54">
        <v>10000</v>
      </c>
      <c r="L13" s="56">
        <f t="shared" si="0"/>
        <v>19300</v>
      </c>
      <c r="M13" s="57">
        <f t="shared" si="1"/>
        <v>2895</v>
      </c>
      <c r="O13">
        <v>320</v>
      </c>
    </row>
    <row r="14" spans="1:15" x14ac:dyDescent="0.25">
      <c r="A14" s="8" t="s">
        <v>55</v>
      </c>
      <c r="B14" s="54">
        <v>600</v>
      </c>
      <c r="C14" s="54"/>
      <c r="D14" s="54">
        <v>200</v>
      </c>
      <c r="E14" s="54"/>
      <c r="F14" s="54">
        <v>5000</v>
      </c>
      <c r="G14" s="54"/>
      <c r="H14" s="54"/>
      <c r="I14" s="54">
        <v>200</v>
      </c>
      <c r="J14" s="54"/>
      <c r="K14" s="54">
        <v>200</v>
      </c>
      <c r="L14" s="56">
        <f t="shared" si="0"/>
        <v>6000</v>
      </c>
      <c r="M14" s="57">
        <f t="shared" si="1"/>
        <v>60</v>
      </c>
      <c r="O14">
        <v>460</v>
      </c>
    </row>
    <row r="15" spans="1:15" x14ac:dyDescent="0.25">
      <c r="A15" s="8" t="s">
        <v>56</v>
      </c>
      <c r="B15" s="54">
        <v>450</v>
      </c>
      <c r="C15" s="54"/>
      <c r="D15" s="54">
        <v>1000</v>
      </c>
      <c r="E15" s="54">
        <v>2000</v>
      </c>
      <c r="F15" s="54"/>
      <c r="G15" s="54"/>
      <c r="H15" s="54"/>
      <c r="I15" s="54">
        <v>320</v>
      </c>
      <c r="J15" s="54">
        <v>500</v>
      </c>
      <c r="K15" s="54">
        <v>2000</v>
      </c>
      <c r="L15" s="56">
        <f t="shared" si="0"/>
        <v>4270</v>
      </c>
      <c r="M15" s="57">
        <f t="shared" si="1"/>
        <v>42.7</v>
      </c>
      <c r="O15">
        <v>1250</v>
      </c>
    </row>
    <row r="16" spans="1:15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3" t="s">
        <v>75</v>
      </c>
      <c r="L16" s="58">
        <f t="shared" ref="L16:M16" si="2">SUM(L5:L15)</f>
        <v>107400</v>
      </c>
      <c r="M16" s="58">
        <f t="shared" si="2"/>
        <v>9849.2000000000007</v>
      </c>
      <c r="O16">
        <v>250</v>
      </c>
    </row>
  </sheetData>
  <mergeCells count="1">
    <mergeCell ref="B3:K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D14" sqref="D14"/>
    </sheetView>
  </sheetViews>
  <sheetFormatPr defaultRowHeight="15" x14ac:dyDescent="0.25"/>
  <cols>
    <col min="1" max="1" width="25.5703125" style="63" customWidth="1"/>
    <col min="2" max="2" width="13.5703125" style="63" bestFit="1" customWidth="1"/>
    <col min="3" max="3" width="12.85546875" style="63" bestFit="1" customWidth="1"/>
    <col min="4" max="4" width="9.5703125" style="63" bestFit="1" customWidth="1"/>
    <col min="5" max="5" width="14" style="63" customWidth="1"/>
    <col min="6" max="6" width="10.7109375" style="63" bestFit="1" customWidth="1"/>
    <col min="7" max="7" width="10.28515625" style="63" bestFit="1" customWidth="1"/>
    <col min="8" max="8" width="15.28515625" style="63" bestFit="1" customWidth="1"/>
    <col min="9" max="9" width="15" style="63" customWidth="1"/>
    <col min="10" max="10" width="12.42578125" style="63" bestFit="1" customWidth="1"/>
    <col min="11" max="11" width="13.85546875" style="63" bestFit="1" customWidth="1"/>
    <col min="12" max="12" width="15.140625" style="63" bestFit="1" customWidth="1"/>
    <col min="13" max="13" width="14.140625" style="63" bestFit="1" customWidth="1"/>
    <col min="14" max="16384" width="9.140625" style="63"/>
  </cols>
  <sheetData>
    <row r="1" spans="1:13" x14ac:dyDescent="0.25">
      <c r="A1" s="71" t="s">
        <v>77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x14ac:dyDescent="0.25">
      <c r="C2" s="72" t="s">
        <v>88</v>
      </c>
      <c r="D2" s="72"/>
      <c r="E2" s="72"/>
      <c r="F2" s="72"/>
      <c r="G2" s="72"/>
      <c r="H2" s="72"/>
      <c r="I2" s="72"/>
      <c r="J2" s="72" t="s">
        <v>92</v>
      </c>
      <c r="K2" s="72"/>
      <c r="L2" s="72"/>
    </row>
    <row r="3" spans="1:13" s="64" customFormat="1" x14ac:dyDescent="0.25">
      <c r="A3" s="61" t="s">
        <v>78</v>
      </c>
      <c r="B3" s="61" t="s">
        <v>87</v>
      </c>
      <c r="C3" s="61" t="s">
        <v>95</v>
      </c>
      <c r="D3" s="61" t="s">
        <v>94</v>
      </c>
      <c r="E3" s="61" t="s">
        <v>96</v>
      </c>
      <c r="F3" s="61" t="s">
        <v>90</v>
      </c>
      <c r="G3" s="61" t="s">
        <v>89</v>
      </c>
      <c r="H3" s="61" t="s">
        <v>91</v>
      </c>
      <c r="I3" s="61" t="s">
        <v>99</v>
      </c>
      <c r="J3" s="61" t="s">
        <v>93</v>
      </c>
      <c r="K3" s="61" t="s">
        <v>97</v>
      </c>
      <c r="L3" s="61" t="s">
        <v>100</v>
      </c>
      <c r="M3" s="61" t="s">
        <v>98</v>
      </c>
    </row>
    <row r="4" spans="1:13" x14ac:dyDescent="0.25">
      <c r="A4" s="65" t="s">
        <v>79</v>
      </c>
      <c r="B4" s="77">
        <v>2500</v>
      </c>
      <c r="C4" s="66"/>
      <c r="D4" s="67">
        <v>1</v>
      </c>
      <c r="E4" s="68"/>
      <c r="F4" s="66"/>
      <c r="G4" s="69">
        <v>5</v>
      </c>
      <c r="H4" s="70"/>
      <c r="I4" s="70"/>
      <c r="J4" s="70"/>
      <c r="K4" s="70"/>
      <c r="L4" s="70"/>
      <c r="M4" s="70"/>
    </row>
    <row r="5" spans="1:13" x14ac:dyDescent="0.25">
      <c r="A5" s="65" t="s">
        <v>80</v>
      </c>
      <c r="B5" s="77">
        <v>1500</v>
      </c>
      <c r="C5" s="66"/>
      <c r="D5" s="67">
        <v>2</v>
      </c>
      <c r="E5" s="68"/>
      <c r="F5" s="66"/>
      <c r="G5" s="69">
        <v>3</v>
      </c>
      <c r="H5" s="70"/>
      <c r="I5" s="70"/>
      <c r="J5" s="70"/>
      <c r="K5" s="70"/>
      <c r="L5" s="70"/>
      <c r="M5" s="70"/>
    </row>
    <row r="6" spans="1:13" x14ac:dyDescent="0.25">
      <c r="A6" s="65" t="s">
        <v>81</v>
      </c>
      <c r="B6" s="77">
        <v>3000</v>
      </c>
      <c r="C6" s="66"/>
      <c r="D6" s="67">
        <v>3</v>
      </c>
      <c r="E6" s="68"/>
      <c r="F6" s="66"/>
      <c r="G6" s="69">
        <v>0</v>
      </c>
      <c r="H6" s="70"/>
      <c r="I6" s="70"/>
      <c r="J6" s="70"/>
      <c r="K6" s="70"/>
      <c r="L6" s="70"/>
      <c r="M6" s="70"/>
    </row>
    <row r="7" spans="1:13" x14ac:dyDescent="0.25">
      <c r="A7" s="65" t="s">
        <v>82</v>
      </c>
      <c r="B7" s="77">
        <v>1500</v>
      </c>
      <c r="C7" s="66"/>
      <c r="D7" s="67">
        <v>1</v>
      </c>
      <c r="E7" s="68"/>
      <c r="F7" s="66"/>
      <c r="G7" s="69">
        <v>2</v>
      </c>
      <c r="H7" s="70"/>
      <c r="I7" s="70"/>
      <c r="J7" s="70"/>
      <c r="K7" s="70"/>
      <c r="L7" s="70"/>
      <c r="M7" s="70"/>
    </row>
    <row r="8" spans="1:13" x14ac:dyDescent="0.25">
      <c r="A8" s="65" t="s">
        <v>83</v>
      </c>
      <c r="B8" s="77">
        <v>3200</v>
      </c>
      <c r="C8" s="66"/>
      <c r="D8" s="67">
        <v>1</v>
      </c>
      <c r="E8" s="68"/>
      <c r="F8" s="66"/>
      <c r="G8" s="69">
        <v>4</v>
      </c>
      <c r="H8" s="70"/>
      <c r="I8" s="70"/>
      <c r="J8" s="70"/>
      <c r="K8" s="70"/>
      <c r="L8" s="70"/>
      <c r="M8" s="70"/>
    </row>
    <row r="9" spans="1:13" x14ac:dyDescent="0.25">
      <c r="A9" s="65" t="s">
        <v>84</v>
      </c>
      <c r="B9" s="77">
        <v>1800</v>
      </c>
      <c r="C9" s="66"/>
      <c r="D9" s="67">
        <v>2</v>
      </c>
      <c r="E9" s="68"/>
      <c r="F9" s="66"/>
      <c r="G9" s="69">
        <v>5</v>
      </c>
      <c r="H9" s="70"/>
      <c r="I9" s="70"/>
      <c r="J9" s="70"/>
      <c r="K9" s="70"/>
      <c r="L9" s="70"/>
      <c r="M9" s="70"/>
    </row>
    <row r="10" spans="1:13" x14ac:dyDescent="0.25">
      <c r="A10" s="65" t="s">
        <v>85</v>
      </c>
      <c r="B10" s="77">
        <v>2800</v>
      </c>
      <c r="C10" s="66"/>
      <c r="D10" s="67">
        <v>1</v>
      </c>
      <c r="E10" s="68"/>
      <c r="F10" s="66"/>
      <c r="G10" s="69">
        <v>0</v>
      </c>
      <c r="H10" s="70"/>
      <c r="I10" s="70"/>
      <c r="J10" s="70"/>
      <c r="K10" s="70"/>
      <c r="L10" s="70"/>
      <c r="M10" s="70"/>
    </row>
    <row r="11" spans="1:13" x14ac:dyDescent="0.25">
      <c r="A11" s="65" t="s">
        <v>86</v>
      </c>
      <c r="B11" s="77">
        <v>2500</v>
      </c>
      <c r="C11" s="66"/>
      <c r="D11" s="67">
        <v>2</v>
      </c>
      <c r="E11" s="68"/>
      <c r="F11" s="66"/>
      <c r="G11" s="69">
        <v>10</v>
      </c>
      <c r="H11" s="70"/>
      <c r="I11" s="70"/>
      <c r="J11" s="70"/>
      <c r="K11" s="70"/>
      <c r="L11" s="70"/>
      <c r="M11" s="70"/>
    </row>
    <row r="12" spans="1:13" x14ac:dyDescent="0.25">
      <c r="A12" s="62" t="s">
        <v>76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4" spans="1:13" x14ac:dyDescent="0.25">
      <c r="A14" s="65" t="s">
        <v>101</v>
      </c>
      <c r="B14" s="73">
        <v>0.09</v>
      </c>
    </row>
    <row r="15" spans="1:13" x14ac:dyDescent="0.25">
      <c r="A15" s="65" t="s">
        <v>102</v>
      </c>
      <c r="B15" s="73">
        <v>0.06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Nível Básico</vt:lpstr>
      <vt:lpstr>Plan2</vt:lpstr>
      <vt:lpstr>Devedores</vt:lpstr>
      <vt:lpstr>Boletim</vt:lpstr>
      <vt:lpstr>Vendas</vt:lpstr>
      <vt:lpstr>Folha Pagamento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NCOMPUTER01</dc:creator>
  <cp:lastModifiedBy>NCOMPUTER01</cp:lastModifiedBy>
  <cp:lastPrinted>2021-06-24T14:59:02Z</cp:lastPrinted>
  <dcterms:created xsi:type="dcterms:W3CDTF">2021-06-19T14:23:58Z</dcterms:created>
  <dcterms:modified xsi:type="dcterms:W3CDTF">2021-08-24T18:01:09Z</dcterms:modified>
</cp:coreProperties>
</file>